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<sst xmlns="http://schemas.openxmlformats.org/spreadsheetml/2006/main" count="121" uniqueCount="115">
  <si>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</si>
  <si>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</si>
  <si>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</si>
  <si>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</si>
  <si>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</si>
  <si>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</si>
  <si>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</si>
  <si>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</si>
  <si>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</si>
  <si>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</si>
  <si>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</si>
  <si>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</si>
  <si>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</si>
  <si>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</si>
  <si>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</si>
  <si>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</si>
  <si>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</si>
  <si>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</si>
  <si>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</si>
  <si>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</si>
  <si>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</si>
  <si>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</si>
  <si>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</si>
  <si>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</si>
  <si>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</si>
  <si>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</si>
  <si>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</si>
  <si>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</si>
  <si>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</si>
  <si>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</si>
  <si>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</si>
  <si>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</si>
  <si>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</si>
  <si>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</si>
  <si>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</si>
  <si>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</si>
  <si>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</si>
  <si>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</si>
  <si>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</si>
  <si>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</si>
  <si>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</si>
  <si>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</si>
  <si>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</si>
  <si>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</si>
  <si>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</si>
  <si>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</si>
  <si>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</si>
  <si>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</si>
  <si>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</si>
  <si>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</si>
  <si>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</si>
  <si>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</si>
  <si>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</si>
  <si>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</si>
  <si>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</si>
  <si>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</si>
  <si>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</si>
  <si>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</si>
  <si>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</si>
  <si>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</si>
  <si>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</si>
  <si>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</si>
  <si>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</si>
  <si>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</si>
  <si>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</si>
  <si>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</si>
  <si>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</si>
  <si>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</si>
  <si>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</si>
  <si>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</si>
  <si>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</si>
  <si>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</si>
  <si>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</si>
  <si>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</si>
  <si>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</si>
  <si>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</si>
  <si>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</si>
  <si>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</si>
  <si>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</si>
  <si>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</si>
  <si>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</si>
  <si>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</si>
  <si>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</si>
  <si>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</si>
  <si>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</si>
  <si>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</si>
  <si>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</si>
  <si>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</si>
  <si>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</si>
  <si>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</si>
  <si>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</si>
  <si>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</si>
  <si>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</si>
  <si>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</si>
  <si>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</si>
  <si>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</si>
  <si>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</si>
  <si>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</si>
  <si>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</si>
  <si>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</si>
  <si>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</si>
  <si>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</si>
  <si>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</si>
  <si>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</si>
  <si>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</si>
  <si>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</si>
  <si>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</si>
  <si>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</si>
  <si>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</si>
  <si>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</si>
  <si>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</si>
  <si>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Касові видатки станом на 13.08.19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</si>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</sst>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O59" sqref="AO5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0.6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9" width="9.33203125" style="2" hidden="1" customWidth="1"/>
    <col min="30" max="31" width="9.33203125" style="2" customWidth="1"/>
    <col min="32" max="16384" width="9.33203125" style="2" customWidth="1"/>
  </cols>
  <sheetData>
    <row r="1" spans="4:7" ht="74.25" customHeight="1" hidden="1">
      <c r="D1" s="104" t="s">
        <v>13</v>
      </c>
      <c r="E1" s="105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08" t="s">
        <v>14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0.25" customHeight="1">
      <c r="A4" s="109" t="s">
        <v>40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6" t="s">
        <v>3</v>
      </c>
      <c r="B7" s="13"/>
      <c r="C7" s="106" t="s">
        <v>0</v>
      </c>
      <c r="D7" s="107" t="s">
        <v>1</v>
      </c>
      <c r="E7" s="107" t="s">
        <v>16</v>
      </c>
      <c r="F7" s="107" t="s">
        <v>37</v>
      </c>
      <c r="G7" s="14" t="s">
        <v>38</v>
      </c>
      <c r="H7" s="114" t="s">
        <v>111</v>
      </c>
      <c r="I7" s="14" t="s">
        <v>38</v>
      </c>
      <c r="J7" s="112" t="s">
        <v>2</v>
      </c>
      <c r="K7" s="110" t="s">
        <v>112</v>
      </c>
    </row>
    <row r="8" spans="1:26" ht="39.75" customHeight="1">
      <c r="A8" s="106"/>
      <c r="B8" s="1" t="s">
        <v>17</v>
      </c>
      <c r="C8" s="106"/>
      <c r="D8" s="107"/>
      <c r="E8" s="107"/>
      <c r="F8" s="107"/>
      <c r="G8" s="49" t="s">
        <v>39</v>
      </c>
      <c r="H8" s="115"/>
      <c r="I8" s="49" t="s">
        <v>109</v>
      </c>
      <c r="J8" s="113"/>
      <c r="K8" s="111"/>
      <c r="M8" s="122" t="s">
        <v>113</v>
      </c>
      <c r="N8" s="112" t="s">
        <v>22</v>
      </c>
      <c r="O8" s="110" t="s">
        <v>23</v>
      </c>
      <c r="P8" s="112" t="s">
        <v>24</v>
      </c>
      <c r="Q8" s="112" t="s">
        <v>25</v>
      </c>
      <c r="R8" s="112" t="s">
        <v>26</v>
      </c>
      <c r="S8" s="112" t="s">
        <v>27</v>
      </c>
      <c r="T8" s="112" t="s">
        <v>28</v>
      </c>
      <c r="U8" s="112" t="s">
        <v>29</v>
      </c>
      <c r="V8" s="112" t="s">
        <v>30</v>
      </c>
      <c r="W8" s="112" t="s">
        <v>31</v>
      </c>
      <c r="X8" s="112" t="s">
        <v>32</v>
      </c>
      <c r="Y8" s="112" t="s">
        <v>33</v>
      </c>
      <c r="Z8" s="112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3"/>
      <c r="N9" s="113"/>
      <c r="O9" s="111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15" customFormat="1" ht="19.5" customHeight="1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138563035.47</v>
      </c>
      <c r="I11" s="8"/>
      <c r="J11" s="38">
        <f aca="true" t="shared" si="0" ref="J11:J19">H11/D11*100</f>
        <v>74.56928163523844</v>
      </c>
      <c r="K11" s="38">
        <f>(H11/(N11+O11+P11+Q11+R11+O28+P28+Q28+R28+S11+S28+T11+T28+U11+U28))*100</f>
        <v>92.21316500841195</v>
      </c>
      <c r="L11" s="73"/>
      <c r="M11" s="46">
        <f>N11+O11+P11+Q11+R11+S11+T11+U11-H12</f>
        <v>8352730.039999992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123501588.44</v>
      </c>
      <c r="I12" s="37"/>
      <c r="J12" s="51">
        <f t="shared" si="0"/>
        <v>83.91170724320686</v>
      </c>
      <c r="K12" s="66">
        <f>(H12/(N11+O11+P11+Q11+R11+S11+T11+U11))*100</f>
        <v>93.66518280456097</v>
      </c>
      <c r="L12" s="73"/>
      <c r="M12" s="42">
        <f>(N12+O12+P12+Q12+R12+S12+T12+U12)-(H13+H16+H17+H18+H19)</f>
        <v>1631155.8799999952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1">
        <f>((H13+H16+H17+H18+H19)/(N12+O12+P12+Q12+R12+S12+T12+U12))*100</f>
        <v>97.5546507611925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2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2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</f>
        <v>3737767.1999999997</v>
      </c>
      <c r="I16" s="17"/>
      <c r="J16" s="17">
        <f t="shared" si="0"/>
        <v>59.32963809523809</v>
      </c>
      <c r="K16" s="102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02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2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3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58428330.31999999</v>
      </c>
      <c r="I20" s="33"/>
      <c r="J20" s="33">
        <f>H20/D20*100</f>
        <v>76.0123387862594</v>
      </c>
      <c r="K20" s="101">
        <f>(H20/(N20+O20+P20+Q20+R20+S20+T20+U20))*100</f>
        <v>89.68291018436807</v>
      </c>
      <c r="L20" s="73"/>
      <c r="M20" s="42">
        <f>(N20+O20+P20+Q20+R20+S20+T20+U20)-(H20)</f>
        <v>6721574.160000011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</f>
        <v>20446747.979999997</v>
      </c>
      <c r="I21" s="21"/>
      <c r="J21" s="21">
        <f aca="true" t="shared" si="5" ref="J21:J27">H21/D21*100</f>
        <v>71.70549065644511</v>
      </c>
      <c r="K21" s="102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02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02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</f>
        <v>1389686.8</v>
      </c>
      <c r="I24" s="21"/>
      <c r="J24" s="21">
        <f t="shared" si="5"/>
        <v>77.20482222222222</v>
      </c>
      <c r="K24" s="102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</f>
        <v>2130321.58</v>
      </c>
      <c r="I25" s="21"/>
      <c r="J25" s="21">
        <f t="shared" si="5"/>
        <v>48.416322519486904</v>
      </c>
      <c r="K25" s="102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</f>
        <v>705259.07</v>
      </c>
      <c r="I26" s="21">
        <v>17240.18</v>
      </c>
      <c r="J26" s="21">
        <f t="shared" si="5"/>
        <v>46.475353222969105</v>
      </c>
      <c r="K26" s="102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</f>
        <v>31255040.400000002</v>
      </c>
      <c r="I27" s="21"/>
      <c r="J27" s="21">
        <f t="shared" si="5"/>
        <v>85.54938280855961</v>
      </c>
      <c r="K27" s="103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15061447.03</v>
      </c>
      <c r="I28" s="51"/>
      <c r="J28" s="51">
        <f>H28/D28*100</f>
        <v>38.98147578330575</v>
      </c>
      <c r="K28" s="100">
        <f>(H28/(N28+O28+P28+Q28+R28+S28+T28+U28))*100</f>
        <v>81.81338907885815</v>
      </c>
      <c r="L28" s="73"/>
      <c r="M28" s="47">
        <f aca="true" t="shared" si="6" ref="M28:M68">(N28+O28+P28+Q28+R28+S28+T28+U28)-H28</f>
        <v>3348066.619999999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aca="true" t="shared" si="12" ref="K30:K68">(H30/(N30+O30+P30+Q30+R30+S30+T30+U30))*100</f>
        <v>0</v>
      </c>
      <c r="L30" s="73"/>
      <c r="M30" s="42">
        <f>(N30+O30+P30+Q30+R30+S30+T30+U30)-H30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t="shared" si="11"/>
        <v>8.108108108108109</v>
      </c>
      <c r="K31" s="48">
        <f t="shared" si="12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114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1"/>
        <v>0</v>
      </c>
      <c r="K32" s="48" t="e">
        <f t="shared" si="12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12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2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1"/>
        <v>62.63221476510067</v>
      </c>
      <c r="K35" s="48">
        <f t="shared" si="12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1"/>
        <v>6.133333333333333</v>
      </c>
      <c r="K36" s="48">
        <f t="shared" si="12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12"/>
        <v>0</v>
      </c>
      <c r="L37" s="73"/>
      <c r="M37" s="42">
        <f t="shared" si="6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2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2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12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1"/>
        <v>46.35714285714286</v>
      </c>
      <c r="K41" s="48">
        <f t="shared" si="12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/>
      <c r="I42" s="53"/>
      <c r="J42" s="17"/>
      <c r="K42" s="48">
        <f t="shared" si="12"/>
        <v>0</v>
      </c>
      <c r="L42" s="73"/>
      <c r="M42" s="42">
        <f t="shared" si="6"/>
        <v>41000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2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</f>
        <v>37000</v>
      </c>
      <c r="I44" s="51"/>
      <c r="J44" s="17">
        <f t="shared" si="11"/>
        <v>4.868421052631579</v>
      </c>
      <c r="K44" s="48">
        <f t="shared" si="12"/>
        <v>9.371833839918946</v>
      </c>
      <c r="L44" s="73"/>
      <c r="M44" s="42">
        <f t="shared" si="6"/>
        <v>357800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1"/>
        <v>83.1936569170311</v>
      </c>
      <c r="K45" s="48">
        <f t="shared" si="12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1"/>
        <v>46.06666666666667</v>
      </c>
      <c r="K46" s="48">
        <f t="shared" si="12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12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</f>
        <v>40000</v>
      </c>
      <c r="I48" s="51"/>
      <c r="J48" s="17">
        <f t="shared" si="11"/>
        <v>5.263157894736842</v>
      </c>
      <c r="K48" s="48">
        <f t="shared" si="12"/>
        <v>10.08827238335435</v>
      </c>
      <c r="L48" s="73"/>
      <c r="M48" s="42">
        <f t="shared" si="6"/>
        <v>356500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1"/>
        <v>100</v>
      </c>
      <c r="K49" s="48">
        <f t="shared" si="12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1"/>
        <v>63.81818181818182</v>
      </c>
      <c r="K50" s="48">
        <f t="shared" si="12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1"/>
        <v>88.7205923076923</v>
      </c>
      <c r="K51" s="48">
        <f t="shared" si="12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12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1"/>
        <v>60.48275862068966</v>
      </c>
      <c r="K53" s="48">
        <f t="shared" si="12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1"/>
        <v>9.0424</v>
      </c>
      <c r="K54" s="48">
        <f t="shared" si="12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1"/>
        <v>0</v>
      </c>
      <c r="K55" s="48" t="e">
        <f t="shared" si="12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12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1"/>
        <v>73.69819977373515</v>
      </c>
      <c r="K57" s="48">
        <f t="shared" si="12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1"/>
        <v>42.53782435841455</v>
      </c>
      <c r="K58" s="48">
        <f t="shared" si="12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</f>
        <v>45000</v>
      </c>
      <c r="I59" s="53"/>
      <c r="J59" s="75">
        <f t="shared" si="11"/>
        <v>11.538461538461538</v>
      </c>
      <c r="K59" s="48">
        <f t="shared" si="12"/>
        <v>11.538461538461538</v>
      </c>
      <c r="L59" s="73"/>
      <c r="M59" s="42">
        <f t="shared" si="6"/>
        <v>345000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1"/>
        <v>99.992695</v>
      </c>
      <c r="K60" s="48">
        <f t="shared" si="12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1"/>
        <v>53.515625</v>
      </c>
      <c r="K61" s="48">
        <f t="shared" si="12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1"/>
        <v>54.11392405063291</v>
      </c>
      <c r="K62" s="48">
        <f t="shared" si="12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1"/>
        <v>62.792511700468026</v>
      </c>
      <c r="K63" s="48">
        <f t="shared" si="12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12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1"/>
        <v>99.88701866880407</v>
      </c>
      <c r="K65" s="48">
        <f t="shared" si="12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1"/>
        <v>87.79694428571429</v>
      </c>
      <c r="K66" s="48">
        <f t="shared" si="12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1"/>
        <v>8.004285714285714</v>
      </c>
      <c r="K67" s="48">
        <f t="shared" si="12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1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>(H69/(N69+O69+P69+Q69+R69+S69+T69))*100</f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>(H70/(N70+O70+P70+Q70+R70+S70+T70))*100</f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>(H71/(N71+O71+P71+Q71+R71+S71+T71))*100</f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>(H72/(N72+O72+P72+Q72+R72+S72+T72))*100</f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>(H73/(N73+O73+P73+Q73+R73+S73+T73))*100</f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>(H74/(N74+O74+P74+Q74+R74+S74+T74))*100</f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>(H75/(N75+O75+P75+Q75+R75+S75+T75))*100</f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>(H76/(N76+O76+P76+Q76+R76+S76+T76))*100</f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>(H77/(N77+O77+P77+Q77+R77+S77+T77))*100</f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>(H78/(N78+O78+P78+Q78+R78+S78+T78))*100</f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>(H79/(N79+O79+P79+Q79+R79+S79+T79))*100</f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>(H80/(N80+O80+P80+Q80+R80+S80+T80))*100</f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>(H81/(N81+O81+P81+Q81+R81+S81+T81))*100</f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16" t="s">
        <v>36</v>
      </c>
      <c r="B82" s="117"/>
      <c r="C82" s="117"/>
      <c r="D82" s="117"/>
      <c r="E82" s="117"/>
      <c r="F82" s="117"/>
      <c r="G82" s="118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0">
        <f>(H83/(N83+O83+P83+Q83+R83+S83+T83+U83))*100</f>
        <v>32.50593911358051</v>
      </c>
      <c r="L83" s="73"/>
      <c r="M83" s="95">
        <f aca="true" t="shared" si="18" ref="M83:M112">(N83+O83+P83+Q83+R83+S83+T83+U83)-H83</f>
        <v>66673444.37</v>
      </c>
      <c r="N83" s="59">
        <f aca="true" t="shared" si="19" ref="N83:Y83">SUM(N84:N111)</f>
        <v>0</v>
      </c>
      <c r="O83" s="47">
        <f t="shared" si="19"/>
        <v>150000</v>
      </c>
      <c r="P83" s="47">
        <f t="shared" si="19"/>
        <v>19400000</v>
      </c>
      <c r="Q83" s="47">
        <f t="shared" si="19"/>
        <v>2949500</v>
      </c>
      <c r="R83" s="47">
        <f t="shared" si="19"/>
        <v>10966864</v>
      </c>
      <c r="S83" s="47">
        <f t="shared" si="19"/>
        <v>4813000.85</v>
      </c>
      <c r="T83" s="47">
        <f t="shared" si="19"/>
        <v>26136200</v>
      </c>
      <c r="U83" s="47">
        <f t="shared" si="19"/>
        <v>34368600</v>
      </c>
      <c r="V83" s="47">
        <f t="shared" si="19"/>
        <v>22151600</v>
      </c>
      <c r="W83" s="47">
        <f t="shared" si="19"/>
        <v>29307000.42</v>
      </c>
      <c r="X83" s="47">
        <f t="shared" si="19"/>
        <v>45502500</v>
      </c>
      <c r="Y83" s="47">
        <f t="shared" si="19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>(H84/(N84+O84+P84+Q84+R84+S84+T84+U84))*100</f>
        <v>2.6534545454545455</v>
      </c>
      <c r="L84" s="73"/>
      <c r="M84" s="42">
        <f t="shared" si="18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aca="true" t="shared" si="20" ref="K85:K112">(H85/(N85+O85+P85+Q85+R85+S85+T85+U85))*100</f>
        <v>1.0090666666666666</v>
      </c>
      <c r="L85" s="73"/>
      <c r="M85" s="42">
        <f t="shared" si="18"/>
        <v>1484864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20"/>
        <v>1.3548461538461538</v>
      </c>
      <c r="L86" s="73"/>
      <c r="M86" s="42">
        <f t="shared" si="18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20"/>
        <v>4.394991652754591</v>
      </c>
      <c r="L87" s="73"/>
      <c r="M87" s="42">
        <f t="shared" si="18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1" ref="D88:D111">F88</f>
        <v>1703200</v>
      </c>
      <c r="E88" s="17"/>
      <c r="F88" s="17">
        <f aca="true" t="shared" si="22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20"/>
        <v>47.51821166666667</v>
      </c>
      <c r="L88" s="73"/>
      <c r="M88" s="42">
        <f t="shared" si="18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20"/>
        <v>11.11111111111111</v>
      </c>
      <c r="L89" s="73"/>
      <c r="M89" s="42">
        <f t="shared" si="18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1"/>
        <v>1000000</v>
      </c>
      <c r="E90" s="17"/>
      <c r="F90" s="17">
        <f t="shared" si="22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20"/>
        <v>3.854363636363636</v>
      </c>
      <c r="L90" s="73"/>
      <c r="M90" s="42">
        <f t="shared" si="18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1"/>
        <v>20000000</v>
      </c>
      <c r="E91" s="17"/>
      <c r="F91" s="17">
        <f t="shared" si="22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20"/>
        <v>59.81685064935065</v>
      </c>
      <c r="L91" s="73"/>
      <c r="M91" s="42">
        <f t="shared" si="18"/>
        <v>7735256.25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1"/>
        <v>30000000</v>
      </c>
      <c r="E92" s="17"/>
      <c r="F92" s="17">
        <f t="shared" si="22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20"/>
        <v>4.131592977766505</v>
      </c>
      <c r="L92" s="73"/>
      <c r="M92" s="42">
        <f t="shared" si="18"/>
        <v>19653598.65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1"/>
        <v>9000</v>
      </c>
      <c r="E93" s="17"/>
      <c r="F93" s="17">
        <f t="shared" si="22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t="shared" si="20"/>
        <v>98.18444444444445</v>
      </c>
      <c r="L93" s="73"/>
      <c r="M93" s="42">
        <f t="shared" si="18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1"/>
        <v>1500000</v>
      </c>
      <c r="E94" s="17"/>
      <c r="F94" s="17">
        <f t="shared" si="22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0"/>
        <v>3.1471</v>
      </c>
      <c r="L94" s="73"/>
      <c r="M94" s="42">
        <f t="shared" si="18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1"/>
        <v>33469000</v>
      </c>
      <c r="E95" s="17"/>
      <c r="F95" s="17">
        <f t="shared" si="22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0"/>
        <v>23.654120795737093</v>
      </c>
      <c r="L95" s="73"/>
      <c r="M95" s="42">
        <f t="shared" si="18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1"/>
        <v>700000</v>
      </c>
      <c r="E96" s="75"/>
      <c r="F96" s="75">
        <f t="shared" si="22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0"/>
        <v>4.550333333333334</v>
      </c>
      <c r="L96" s="92"/>
      <c r="M96" s="42">
        <f t="shared" si="18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1"/>
        <v>600000</v>
      </c>
      <c r="E97" s="17"/>
      <c r="F97" s="17">
        <f t="shared" si="22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0"/>
        <v>4.322666666666667</v>
      </c>
      <c r="L97" s="73"/>
      <c r="M97" s="42">
        <f t="shared" si="18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1"/>
        <v>500000</v>
      </c>
      <c r="E98" s="17"/>
      <c r="F98" s="17">
        <f t="shared" si="22"/>
        <v>500000</v>
      </c>
      <c r="G98" s="17">
        <v>500000</v>
      </c>
      <c r="H98" s="54"/>
      <c r="I98" s="54"/>
      <c r="J98" s="84">
        <f t="shared" si="17"/>
        <v>0</v>
      </c>
      <c r="K98" s="48" t="e">
        <f t="shared" si="20"/>
        <v>#DIV/0!</v>
      </c>
      <c r="L98" s="73"/>
      <c r="M98" s="42">
        <f t="shared" si="18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1"/>
        <v>1241860</v>
      </c>
      <c r="E99" s="17"/>
      <c r="F99" s="17">
        <f t="shared" si="22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0"/>
        <v>0</v>
      </c>
      <c r="L99" s="73"/>
      <c r="M99" s="42">
        <f t="shared" si="18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1"/>
        <v>2019770</v>
      </c>
      <c r="E100" s="17"/>
      <c r="F100" s="17">
        <f t="shared" si="22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0"/>
        <v>0</v>
      </c>
      <c r="L100" s="73"/>
      <c r="M100" s="42">
        <f t="shared" si="18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1"/>
        <v>21323020</v>
      </c>
      <c r="E101" s="17"/>
      <c r="F101" s="17">
        <f t="shared" si="22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0"/>
        <v>48.55940305634102</v>
      </c>
      <c r="L101" s="73"/>
      <c r="M101" s="42">
        <f t="shared" si="18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1"/>
        <v>10000000</v>
      </c>
      <c r="E102" s="17"/>
      <c r="F102" s="17">
        <f t="shared" si="22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0"/>
        <v>7.895952380952381</v>
      </c>
      <c r="L102" s="73"/>
      <c r="M102" s="42">
        <f t="shared" si="18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1"/>
        <v>950000</v>
      </c>
      <c r="E103" s="17"/>
      <c r="F103" s="17">
        <f t="shared" si="22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0"/>
        <v>97.59166666666667</v>
      </c>
      <c r="L103" s="73"/>
      <c r="M103" s="42">
        <f t="shared" si="18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1"/>
        <v>35400000</v>
      </c>
      <c r="E104" s="17"/>
      <c r="F104" s="17">
        <f t="shared" si="22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0"/>
        <v>0</v>
      </c>
      <c r="L104" s="73"/>
      <c r="M104" s="42">
        <f t="shared" si="18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1"/>
        <v>18000000</v>
      </c>
      <c r="E105" s="17"/>
      <c r="F105" s="17">
        <f t="shared" si="22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0"/>
        <v>19.67972</v>
      </c>
      <c r="L105" s="73"/>
      <c r="M105" s="42">
        <f t="shared" si="18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1"/>
        <v>2000000</v>
      </c>
      <c r="E106" s="17"/>
      <c r="F106" s="17">
        <f t="shared" si="22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0"/>
        <v>0</v>
      </c>
      <c r="L106" s="73"/>
      <c r="M106" s="42">
        <f t="shared" si="18"/>
        <v>1000000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1"/>
        <v>499840</v>
      </c>
      <c r="E107" s="17"/>
      <c r="F107" s="17">
        <f t="shared" si="22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0"/>
        <v>76.05321702944943</v>
      </c>
      <c r="L107" s="73"/>
      <c r="M107" s="42">
        <f t="shared" si="18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1"/>
        <v>1002780</v>
      </c>
      <c r="E108" s="17"/>
      <c r="F108" s="17">
        <f t="shared" si="22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0"/>
        <v>71.73397833333334</v>
      </c>
      <c r="L108" s="73"/>
      <c r="M108" s="42">
        <f t="shared" si="18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1"/>
        <v>4000000</v>
      </c>
      <c r="E109" s="17"/>
      <c r="F109" s="17">
        <f t="shared" si="22"/>
        <v>4000000</v>
      </c>
      <c r="G109" s="17">
        <v>4000000</v>
      </c>
      <c r="H109" s="54"/>
      <c r="I109" s="54"/>
      <c r="J109" s="84"/>
      <c r="K109" s="48">
        <f t="shared" si="20"/>
        <v>0</v>
      </c>
      <c r="L109" s="73"/>
      <c r="M109" s="42">
        <f t="shared" si="18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1"/>
        <v>22317920</v>
      </c>
      <c r="E110" s="17"/>
      <c r="F110" s="17">
        <f t="shared" si="22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0"/>
        <v>91.33327300653595</v>
      </c>
      <c r="L110" s="73"/>
      <c r="M110" s="42">
        <f t="shared" si="18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1"/>
        <v>1000000</v>
      </c>
      <c r="E111" s="17"/>
      <c r="F111" s="17">
        <f t="shared" si="22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0"/>
        <v>0</v>
      </c>
      <c r="L111" s="73"/>
      <c r="M111" s="42">
        <f t="shared" si="18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170673755.95</v>
      </c>
      <c r="I112" s="8"/>
      <c r="J112" s="8">
        <f>H112/D112*100</f>
        <v>42.20902128680481</v>
      </c>
      <c r="K112" s="100">
        <f t="shared" si="20"/>
        <v>68.53046722704865</v>
      </c>
      <c r="L112" s="73"/>
      <c r="M112" s="47">
        <f t="shared" si="18"/>
        <v>78374241.03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53010170.18</v>
      </c>
      <c r="U112" s="47">
        <f t="shared" si="25"/>
        <v>51440322.09</v>
      </c>
      <c r="V112" s="47">
        <f t="shared" si="25"/>
        <v>31247776.6</v>
      </c>
      <c r="W112" s="47">
        <f t="shared" si="25"/>
        <v>41522290.550000004</v>
      </c>
      <c r="X112" s="47">
        <f t="shared" si="25"/>
        <v>52756161.61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2019-08-13T13:56:08Z</dcterms:modified>
  <cp:category/>
  <cp:version/>
  <cp:contentType/>
  <cp:contentStatus/>
</cp:coreProperties>
</file>